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amsa\Desktop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  <c r="D16" i="1"/>
  <c r="E16" i="1"/>
  <c r="B16" i="1"/>
  <c r="B3" i="1"/>
  <c r="B4" i="1" s="1"/>
  <c r="E15" i="1"/>
  <c r="D15" i="1"/>
  <c r="C15" i="1"/>
  <c r="B15" i="1"/>
  <c r="B13" i="1"/>
  <c r="E3" i="1"/>
  <c r="E4" i="1" s="1"/>
  <c r="D3" i="1"/>
  <c r="D4" i="1" s="1"/>
  <c r="C3" i="1"/>
  <c r="C4" i="1" s="1"/>
  <c r="B5" i="1" l="1"/>
  <c r="B6" i="1" s="1"/>
  <c r="D5" i="1"/>
  <c r="D6" i="1" s="1"/>
  <c r="E5" i="1"/>
  <c r="E6" i="1" s="1"/>
  <c r="C5" i="1"/>
  <c r="C6" i="1" s="1"/>
</calcChain>
</file>

<file path=xl/sharedStrings.xml><?xml version="1.0" encoding="utf-8"?>
<sst xmlns="http://schemas.openxmlformats.org/spreadsheetml/2006/main" count="13" uniqueCount="10">
  <si>
    <t>detector radius</t>
  </si>
  <si>
    <t>solid angle covered</t>
  </si>
  <si>
    <t>percent coverage</t>
  </si>
  <si>
    <t>detector area (mm^2)</t>
  </si>
  <si>
    <t>point source distance from detector (mm)</t>
  </si>
  <si>
    <t>30, 50, and 100 mm^2 are the standard options for U-LEGe</t>
  </si>
  <si>
    <t>It looks like we can get silicon detectors up to 900 mm^2 and 1 mm thick, which might be preferable at larger distances from the source</t>
  </si>
  <si>
    <t>desired percent solid angle covered</t>
  </si>
  <si>
    <t>half angle subtended by detector</t>
  </si>
  <si>
    <t>required distance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</si>
</sst>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/>
      <bottom style="thin">
        <color rgb="FF7F7F7F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3" borderId="1" applyNumberFormat="0" applyAlignment="0" applyProtection="0"/>
  </cellStyleXfs>
  <cellXfs count="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2" borderId="1" xfId="1" applyAlignment="1">
      <alignment horizontal="center"/>
    </xf>
    <xf numFmtId="0" fontId="2" fillId="3" borderId="1" xfId="2" applyAlignment="1">
      <alignment horizontal="center"/>
    </xf>
    <xf numFmtId="10" fontId="2" fillId="3" borderId="1" xfId="2" applyNumberFormat="1" applyAlignment="1">
      <alignment horizontal="center"/>
    </xf>
    <xf numFmtId="0" fontId="0" fillId="0" borderId="0" xfId="0" applyAlignment="1">
      <alignment horizontal="left"/>
    </xf>
    <xf numFmtId="10" fontId="1" fillId="2" borderId="1" xfId="1" applyNumberFormat="1" applyAlignment="1">
      <alignment horizontal="center"/>
    </xf>
    <xf numFmtId="0" fontId="1" fillId="2" borderId="2" xfId="1" applyBorder="1" applyAlignment="1">
      <alignment horizontal="center"/>
    </xf>
  </cellXfs>
  <cellStyles count="3">
    <cellStyle name="Calculation" xfId="2" builtinId="22"/>
    <cellStyle name="Input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H13" sqref="H13"/>
    </sheetView>
  </sheetViews>
  <sheetFormatPr defaultRowHeight="15" x14ac:dyDescent="0.25"/>
  <cols>
    <col min="1" max="1" width="38.85546875" style="1" bestFit="1" customWidth="1"/>
    <col min="2" max="4" width="9.140625" style="2"/>
  </cols>
  <sheetData>
    <row r="1" spans="1:5" x14ac:dyDescent="0.25">
      <c r="A1" s="1" t="s">
        <v>4</v>
      </c>
      <c r="B1" s="8">
        <v>5</v>
      </c>
      <c r="C1"/>
      <c r="D1"/>
    </row>
    <row r="2" spans="1:5" x14ac:dyDescent="0.25">
      <c r="A2" s="1" t="s">
        <v>3</v>
      </c>
      <c r="B2" s="3">
        <v>30</v>
      </c>
      <c r="C2" s="3">
        <v>50</v>
      </c>
      <c r="D2" s="3">
        <v>100</v>
      </c>
      <c r="E2" s="3">
        <v>900</v>
      </c>
    </row>
    <row r="3" spans="1:5" x14ac:dyDescent="0.25">
      <c r="A3" s="1" t="s">
        <v>0</v>
      </c>
      <c r="B3" s="4">
        <f>SQRT(B2/PI())</f>
        <v>3.0901936161855166</v>
      </c>
      <c r="C3" s="4">
        <f>SQRT(C2/PI())</f>
        <v>3.9894228040143269</v>
      </c>
      <c r="D3" s="4">
        <f>SQRT(D2/PI())</f>
        <v>5.6418958354775626</v>
      </c>
      <c r="E3" s="4">
        <f>SQRT(E2/PI())</f>
        <v>16.925687506432688</v>
      </c>
    </row>
    <row r="4" spans="1:5" x14ac:dyDescent="0.25">
      <c r="A4" s="1" t="s">
        <v>8</v>
      </c>
      <c r="B4" s="4">
        <f>ATAN(B3/$B$1)</f>
        <v>0.55357778479691933</v>
      </c>
      <c r="C4" s="4">
        <f t="shared" ref="C4:E4" si="0">ATAN(C3/$B$1)</f>
        <v>0.67344970853908082</v>
      </c>
      <c r="D4" s="4">
        <f t="shared" si="0"/>
        <v>0.84564298102197633</v>
      </c>
      <c r="E4" s="4">
        <f t="shared" si="0"/>
        <v>1.2835567856069126</v>
      </c>
    </row>
    <row r="5" spans="1:5" x14ac:dyDescent="0.25">
      <c r="A5" s="1" t="s">
        <v>1</v>
      </c>
      <c r="B5" s="4">
        <f>2*PI()*(1-COS(B4))</f>
        <v>0.93839996329154662</v>
      </c>
      <c r="C5" s="4">
        <f t="shared" ref="C5:E5" si="1">2*PI()*(1-COS(C4))</f>
        <v>1.3717777796712443</v>
      </c>
      <c r="D5" s="4">
        <f t="shared" si="1"/>
        <v>2.1158613070350007</v>
      </c>
      <c r="E5" s="4">
        <f t="shared" si="1"/>
        <v>4.5031215484673721</v>
      </c>
    </row>
    <row r="6" spans="1:5" x14ac:dyDescent="0.25">
      <c r="A6" s="1" t="s">
        <v>2</v>
      </c>
      <c r="B6" s="5">
        <f>B5/4/PI()</f>
        <v>7.4675496377551387E-2</v>
      </c>
      <c r="C6" s="5">
        <f t="shared" ref="C6:E6" si="2">C5/4/PI()</f>
        <v>0.10916260722915172</v>
      </c>
      <c r="D6" s="5">
        <f t="shared" si="2"/>
        <v>0.16837489295574942</v>
      </c>
      <c r="E6" s="5">
        <f t="shared" si="2"/>
        <v>0.35834702689110615</v>
      </c>
    </row>
    <row r="8" spans="1:5" x14ac:dyDescent="0.25">
      <c r="A8" s="6" t="s">
        <v>5</v>
      </c>
    </row>
    <row r="9" spans="1:5" x14ac:dyDescent="0.25">
      <c r="A9" s="6" t="s">
        <v>6</v>
      </c>
    </row>
    <row r="12" spans="1:5" x14ac:dyDescent="0.25">
      <c r="A12" s="1" t="s">
        <v>7</v>
      </c>
      <c r="B12" s="7">
        <v>0.1</v>
      </c>
    </row>
    <row r="13" spans="1:5" x14ac:dyDescent="0.25">
      <c r="A13" s="1" t="s">
        <v>8</v>
      </c>
      <c r="B13" s="4">
        <f>ACOS(1-2*B12)</f>
        <v>0.64350110879328426</v>
      </c>
    </row>
    <row r="14" spans="1:5" x14ac:dyDescent="0.25">
      <c r="A14" s="1" t="s">
        <v>3</v>
      </c>
      <c r="B14" s="3">
        <v>30</v>
      </c>
      <c r="C14" s="3">
        <v>50</v>
      </c>
      <c r="D14" s="3">
        <v>100</v>
      </c>
      <c r="E14" s="3">
        <v>900</v>
      </c>
    </row>
    <row r="15" spans="1:5" x14ac:dyDescent="0.25">
      <c r="A15" s="1" t="s">
        <v>0</v>
      </c>
      <c r="B15" s="4">
        <f>SQRT(B14/PI())</f>
        <v>3.0901936161855166</v>
      </c>
      <c r="C15" s="4">
        <f>SQRT(C14/PI())</f>
        <v>3.9894228040143269</v>
      </c>
      <c r="D15" s="4">
        <f>SQRT(D14/PI())</f>
        <v>5.6418958354775626</v>
      </c>
      <c r="E15" s="4">
        <f>SQRT(E14/PI())</f>
        <v>16.925687506432688</v>
      </c>
    </row>
    <row r="16" spans="1:5" x14ac:dyDescent="0.25">
      <c r="A16" s="1" t="s">
        <v>9</v>
      </c>
      <c r="B16" s="4">
        <f>B15/TAN($B$13)</f>
        <v>4.1202581549140236</v>
      </c>
      <c r="C16" s="4">
        <f t="shared" ref="C16:E16" si="3">C15/TAN($B$13)</f>
        <v>5.3192304053524371</v>
      </c>
      <c r="D16" s="4">
        <f t="shared" si="3"/>
        <v>7.5225277806367528</v>
      </c>
      <c r="E16" s="4">
        <f t="shared" si="3"/>
        <v>22.567583341910257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MSU NSCL/FRIB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Adams, Alexander</dc:creator>
  <cp:lastModifiedBy>Adams, Alexander</cp:lastModifiedBy>
  <dcterms:created xsi:type="dcterms:W3CDTF">2021-07-06T19:04:32Z</dcterms:created>
  <dcterms:modified xsi:type="dcterms:W3CDTF">2021-07-06T20:13:19Z</dcterms:modified>
</cp:coreProperties>
</file>